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Kos Bahan" sheetId="1" state="visible" r:id="rId1"/>
    <sheet xmlns:r="http://schemas.openxmlformats.org/officeDocument/2006/relationships" name="Kos &amp; Harga" sheetId="2" state="visible" r:id="rId2"/>
    <sheet xmlns:r="http://schemas.openxmlformats.org/officeDocument/2006/relationships" name="Andai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M 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color rgb="001F5F5B"/>
      <sz val="12"/>
    </font>
  </fonts>
  <fills count="5">
    <fill>
      <patternFill/>
    </fill>
    <fill>
      <patternFill patternType="gray125"/>
    </fill>
    <fill>
      <patternFill patternType="solid">
        <fgColor rgb="001F5F5B"/>
      </patternFill>
    </fill>
    <fill>
      <patternFill patternType="solid">
        <fgColor rgb="00FFF4C2"/>
      </patternFill>
    </fill>
    <fill>
      <patternFill patternType="solid">
        <fgColor rgb="00E6F2EF"/>
      </patternFill>
    </fill>
  </fills>
  <borders count="2">
    <border>
      <left/>
      <right/>
      <top/>
      <bottom/>
      <diagonal/>
    </border>
    <border>
      <bottom style="thin">
        <color rgb="00D0D7D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0" borderId="1" pivotButton="0" quotePrefix="0" xfId="0"/>
    <xf numFmtId="1" fontId="0" fillId="3" borderId="1" pivotButton="0" quotePrefix="0" xfId="0"/>
    <xf numFmtId="164" fontId="0" fillId="3" borderId="1" pivotButton="0" quotePrefix="0" xfId="0"/>
    <xf numFmtId="0" fontId="3" fillId="0" borderId="1" pivotButton="0" quotePrefix="0" xfId="0"/>
    <xf numFmtId="164" fontId="3" fillId="0" borderId="1" pivotButton="0" quotePrefix="0" xfId="0"/>
    <xf numFmtId="1" fontId="0" fillId="0" borderId="1" pivotButton="0" quotePrefix="0" xfId="0"/>
    <xf numFmtId="9" fontId="0" fillId="3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8" customWidth="1" min="2" max="2"/>
    <col width="7" customWidth="1" min="3" max="3"/>
    <col width="10" customWidth="1" min="4" max="4"/>
    <col width="15" customWidth="1" min="5" max="5"/>
    <col width="15" customWidth="1" min="6" max="6"/>
    <col width="52" customWidth="1" min="7" max="7"/>
  </cols>
  <sheetData>
    <row r="1">
      <c r="A1" s="1" t="inlineStr">
        <is>
          <t>Kos bahan satu loyang 8 x 8 inci - Kek Batik Horlicks Cheese</t>
        </is>
      </c>
    </row>
    <row r="2">
      <c r="A2" t="inlineStr">
        <is>
          <t>Ubah sel kuning (harga pek, saiz pek, kuantiti guna). Kos dikira semula secara automatik.</t>
        </is>
      </c>
    </row>
    <row r="4">
      <c r="A4" s="2" t="inlineStr">
        <is>
          <t>Bahan</t>
        </is>
      </c>
      <c r="B4" s="2" t="inlineStr">
        <is>
          <t>Guna</t>
        </is>
      </c>
      <c r="C4" s="2" t="inlineStr">
        <is>
          <t>Unit</t>
        </is>
      </c>
      <c r="D4" s="2" t="inlineStr">
        <is>
          <t>Saiz pek</t>
        </is>
      </c>
      <c r="E4" s="2" t="inlineStr">
        <is>
          <t>Harga pek (RM)</t>
        </is>
      </c>
      <c r="F4" s="2" t="inlineStr">
        <is>
          <t>Kos guna (RM)</t>
        </is>
      </c>
      <c r="G4" s="2" t="inlineStr">
        <is>
          <t>Nota</t>
        </is>
      </c>
    </row>
    <row r="5">
      <c r="A5" t="inlineStr">
        <is>
          <t>Butter unsalted Anchor</t>
        </is>
      </c>
      <c r="B5" s="3" t="n">
        <v>227</v>
      </c>
      <c r="C5" t="inlineStr">
        <is>
          <t>g</t>
        </is>
      </c>
      <c r="D5" s="3" t="n">
        <v>227</v>
      </c>
      <c r="E5" s="4" t="n">
        <v>14.29</v>
      </c>
      <c r="F5" s="5">
        <f>ROUND(E5*B5/D5,2)</f>
        <v/>
      </c>
      <c r="G5" t="inlineStr"/>
    </row>
    <row r="6">
      <c r="A6" t="inlineStr">
        <is>
          <t>Susu pekat manis</t>
        </is>
      </c>
      <c r="B6" s="3" t="n">
        <v>170</v>
      </c>
      <c r="C6" t="inlineStr">
        <is>
          <t>g</t>
        </is>
      </c>
      <c r="D6" s="3" t="n">
        <v>392</v>
      </c>
      <c r="E6" s="4" t="n">
        <v>6.1</v>
      </c>
      <c r="F6" s="5">
        <f>ROUND(E6*B6/D6,2)</f>
        <v/>
      </c>
      <c r="G6" t="inlineStr"/>
    </row>
    <row r="7">
      <c r="A7" t="inlineStr">
        <is>
          <t>Susu segar full cream (UHT)</t>
        </is>
      </c>
      <c r="B7" s="3" t="n">
        <v>50</v>
      </c>
      <c r="C7" t="inlineStr">
        <is>
          <t>ml</t>
        </is>
      </c>
      <c r="D7" s="3" t="n">
        <v>1000</v>
      </c>
      <c r="E7" s="4" t="n">
        <v>7.95</v>
      </c>
      <c r="F7" s="5">
        <f>ROUND(E7*B7/D7,2)</f>
        <v/>
      </c>
      <c r="G7" t="inlineStr"/>
    </row>
    <row r="8">
      <c r="A8" t="inlineStr">
        <is>
          <t>Cream cheese Anchor (blok)</t>
        </is>
      </c>
      <c r="B8" s="3" t="n">
        <v>250</v>
      </c>
      <c r="C8" t="inlineStr">
        <is>
          <t>g</t>
        </is>
      </c>
      <c r="D8" s="3" t="n">
        <v>1000</v>
      </c>
      <c r="E8" s="4" t="n">
        <v>39.9</v>
      </c>
      <c r="F8" s="5">
        <f>ROUND(E8*B8/D8,2)</f>
        <v/>
      </c>
      <c r="G8" t="inlineStr">
        <is>
          <t>Blok 1 kg cukup untuk 4 loyang</t>
        </is>
      </c>
    </row>
    <row r="9">
      <c r="A9" t="inlineStr">
        <is>
          <t>Horlicks Original</t>
        </is>
      </c>
      <c r="B9" s="3" t="n">
        <v>250</v>
      </c>
      <c r="C9" t="inlineStr">
        <is>
          <t>g</t>
        </is>
      </c>
      <c r="D9" s="3" t="n">
        <v>900</v>
      </c>
      <c r="E9" s="4" t="n">
        <v>29.7</v>
      </c>
      <c r="F9" s="5">
        <f>ROUND(E9*B9/D9,2)</f>
        <v/>
      </c>
      <c r="G9" t="inlineStr">
        <is>
          <t>Pek 900 g cukup untuk 3 loyang</t>
        </is>
      </c>
    </row>
    <row r="10">
      <c r="A10" t="inlineStr">
        <is>
          <t>Pewarna makanan putih</t>
        </is>
      </c>
      <c r="B10" s="3" t="n">
        <v>15</v>
      </c>
      <c r="C10" t="inlineStr">
        <is>
          <t>ml</t>
        </is>
      </c>
      <c r="D10" s="3" t="n">
        <v>25</v>
      </c>
      <c r="E10" s="4" t="n">
        <v>2.6</v>
      </c>
      <c r="F10" s="5">
        <f>ROUND(E10*B10/D10,2)</f>
        <v/>
      </c>
      <c r="G10" t="inlineStr">
        <is>
          <t>Dikira 1 sudu besar sebagai rizab; resipi guna ½ sudu besar</t>
        </is>
      </c>
    </row>
    <row r="11">
      <c r="A11" t="inlineStr">
        <is>
          <t>Biskut Marie original</t>
        </is>
      </c>
      <c r="B11" s="3" t="n">
        <v>250</v>
      </c>
      <c r="C11" t="inlineStr">
        <is>
          <t>g</t>
        </is>
      </c>
      <c r="D11" s="3" t="n">
        <v>298</v>
      </c>
      <c r="E11" s="4" t="n">
        <v>4.7</v>
      </c>
      <c r="F11" s="5">
        <f>ROUND(E11*B11/D11,2)</f>
        <v/>
      </c>
      <c r="G11" t="inlineStr"/>
    </row>
    <row r="12">
      <c r="A12" t="inlineStr">
        <is>
          <t>Biji labu</t>
        </is>
      </c>
      <c r="B12" s="3" t="n">
        <v>20</v>
      </c>
      <c r="C12" t="inlineStr">
        <is>
          <t>g</t>
        </is>
      </c>
      <c r="D12" s="3" t="n">
        <v>1000</v>
      </c>
      <c r="E12" s="4" t="n">
        <v>20.3</v>
      </c>
      <c r="F12" s="5">
        <f>ROUND(E12*B12/D12,2)</f>
        <v/>
      </c>
      <c r="G12" t="inlineStr"/>
    </row>
    <row r="13">
      <c r="A13" t="inlineStr">
        <is>
          <t>Badam hiris</t>
        </is>
      </c>
      <c r="B13" s="3" t="n">
        <v>20</v>
      </c>
      <c r="C13" t="inlineStr">
        <is>
          <t>g</t>
        </is>
      </c>
      <c r="D13" s="3" t="n">
        <v>1000</v>
      </c>
      <c r="E13" s="4" t="n">
        <v>39.9</v>
      </c>
      <c r="F13" s="5">
        <f>ROUND(E13*B13/D13,2)</f>
        <v/>
      </c>
      <c r="G13" t="inlineStr"/>
    </row>
    <row r="14">
      <c r="A14" t="inlineStr">
        <is>
          <t>Walnut</t>
        </is>
      </c>
      <c r="B14" s="3" t="n">
        <v>30</v>
      </c>
      <c r="C14" t="inlineStr">
        <is>
          <t>g</t>
        </is>
      </c>
      <c r="D14" s="3" t="n">
        <v>500</v>
      </c>
      <c r="E14" s="4" t="n">
        <v>24</v>
      </c>
      <c r="F14" s="5">
        <f>ROUND(E14*B14/D14,2)</f>
        <v/>
      </c>
      <c r="G14" t="inlineStr"/>
    </row>
    <row r="15">
      <c r="A15" t="inlineStr">
        <is>
          <t>Cranberry kering</t>
        </is>
      </c>
      <c r="B15" s="3" t="n">
        <v>10</v>
      </c>
      <c r="C15" t="inlineStr">
        <is>
          <t>g</t>
        </is>
      </c>
      <c r="D15" s="3" t="n">
        <v>500</v>
      </c>
      <c r="E15" s="4" t="n">
        <v>12.9</v>
      </c>
      <c r="F15" s="5">
        <f>ROUND(E15*B15/D15,2)</f>
        <v/>
      </c>
      <c r="G15" t="inlineStr"/>
    </row>
    <row r="16">
      <c r="A16" s="6" t="inlineStr">
        <is>
          <t>Jumlah kos bahan</t>
        </is>
      </c>
      <c r="F16" s="7">
        <f>SUM(F5:F15)</f>
        <v/>
      </c>
    </row>
    <row r="17">
      <c r="A17" t="inlineStr">
        <is>
          <t>Butter, cream cheese dan Horlicks</t>
        </is>
      </c>
      <c r="F17" s="5">
        <f>F5+F8+F9</f>
        <v/>
      </c>
      <c r="G17">
        <f>TEXT(F17/F16,"0%")&amp;" daripada kos bahan"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</cols>
  <sheetData>
    <row r="1">
      <c r="A1" s="1" t="inlineStr">
        <is>
          <t>Kos dan harga jual - Kek Batik Horlicks Cheese</t>
        </is>
      </c>
    </row>
    <row r="2">
      <c r="A2" t="inlineStr">
        <is>
          <t>Sel kuning boleh diubah: upah, overhead, bilangan bekas, harga pembungkusan dan margin.</t>
        </is>
      </c>
    </row>
    <row r="4">
      <c r="A4" s="8" t="inlineStr">
        <is>
          <t>Kos satu loyang</t>
        </is>
      </c>
      <c r="B4" s="9" t="n"/>
    </row>
    <row r="5">
      <c r="A5" s="10" t="inlineStr">
        <is>
          <t>Kos bahan</t>
        </is>
      </c>
      <c r="B5" s="11">
        <f>'Kos Bahan'!F16</f>
        <v/>
      </c>
    </row>
    <row r="6">
      <c r="A6" s="10" t="inlineStr">
        <is>
          <t>Masa kerja (minit)</t>
        </is>
      </c>
      <c r="B6" s="12" t="n">
        <v>30</v>
      </c>
    </row>
    <row r="7">
      <c r="A7" s="10" t="inlineStr">
        <is>
          <t>Upah sejam (RM)</t>
        </is>
      </c>
      <c r="B7" s="13" t="n">
        <v>12</v>
      </c>
    </row>
    <row r="8">
      <c r="A8" s="10" t="inlineStr">
        <is>
          <t>Upah</t>
        </is>
      </c>
      <c r="B8" s="11">
        <f>ROUND(B6/60*B7,2)</f>
        <v/>
      </c>
    </row>
    <row r="9">
      <c r="A9" s="10" t="inlineStr">
        <is>
          <t>Gas, elektrik, peti sejuk, cling wrap</t>
        </is>
      </c>
      <c r="B9" s="13" t="n">
        <v>1.5</v>
      </c>
    </row>
    <row r="10">
      <c r="A10" s="14" t="inlineStr">
        <is>
          <t>Kos satu loyang sebelum kotak</t>
        </is>
      </c>
      <c r="B10" s="15">
        <f>B5+B8+B9</f>
        <v/>
      </c>
    </row>
    <row r="11">
      <c r="A11" t="inlineStr"/>
    </row>
    <row r="12">
      <c r="A12" s="8" t="inlineStr">
        <is>
          <t>Jual dalam bekas</t>
        </is>
      </c>
      <c r="B12" s="9" t="n"/>
    </row>
    <row r="13">
      <c r="A13" s="10" t="inlineStr">
        <is>
          <t>Bilangan bekas seloyang</t>
        </is>
      </c>
      <c r="B13" s="12" t="n">
        <v>4</v>
      </c>
    </row>
    <row r="14">
      <c r="A14" s="10" t="inlineStr">
        <is>
          <t>Keping sebekas</t>
        </is>
      </c>
      <c r="B14" s="16">
        <f>36/B13</f>
        <v/>
      </c>
    </row>
    <row r="15">
      <c r="A15" s="10" t="inlineStr">
        <is>
          <t>Kotak kraft + penutup PET (seunit)</t>
        </is>
      </c>
      <c r="B15" s="13">
        <f>ROUND(33/50,2)</f>
        <v/>
      </c>
    </row>
    <row r="16">
      <c r="A16" s="14" t="inlineStr">
        <is>
          <t>Kos sebekas termasuk kotak</t>
        </is>
      </c>
      <c r="B16" s="15">
        <f>ROUND(B10/B13+B15,2)</f>
        <v/>
      </c>
    </row>
    <row r="17">
      <c r="A17" s="10" t="inlineStr">
        <is>
          <t>Kos sekeping</t>
        </is>
      </c>
      <c r="B17" s="11">
        <f>ROUND(B16/B14,2)</f>
        <v/>
      </c>
    </row>
    <row r="18">
      <c r="A18" t="inlineStr"/>
    </row>
    <row r="19">
      <c r="A19" s="8" t="inlineStr">
        <is>
          <t>Jual seloyang penuh</t>
        </is>
      </c>
      <c r="B19" s="9" t="n"/>
    </row>
    <row r="20">
      <c r="A20" s="10" t="inlineStr">
        <is>
          <t>Cake board 9 inci</t>
        </is>
      </c>
      <c r="B20" s="13" t="n">
        <v>1.2</v>
      </c>
    </row>
    <row r="21">
      <c r="A21" s="10" t="inlineStr">
        <is>
          <t>Kotak kek bertingkap 9 x 9 x 6.5 inci</t>
        </is>
      </c>
      <c r="B21" s="13" t="n">
        <v>2.8</v>
      </c>
    </row>
    <row r="22">
      <c r="A22" s="14" t="inlineStr">
        <is>
          <t>Kos seloyang termasuk kotak</t>
        </is>
      </c>
      <c r="B22" s="15">
        <f>B10+B20+B21</f>
        <v/>
      </c>
    </row>
    <row r="23">
      <c r="A23" t="inlineStr"/>
    </row>
    <row r="24">
      <c r="A24" s="8" t="inlineStr">
        <is>
          <t>Harga jual</t>
        </is>
      </c>
      <c r="B24" s="9" t="n"/>
    </row>
    <row r="25">
      <c r="A25" s="10" t="inlineStr">
        <is>
          <t>Margin sasaran</t>
        </is>
      </c>
      <c r="B25" s="17" t="n">
        <v>0.35</v>
      </c>
    </row>
    <row r="26">
      <c r="A26" s="14" t="inlineStr">
        <is>
          <t>Harga jual sebekas (bundar ke atas)</t>
        </is>
      </c>
      <c r="B26" s="15">
        <f>ROUNDUP(B16/(1-B25),0)</f>
        <v/>
      </c>
    </row>
    <row r="27">
      <c r="A27" s="10" t="inlineStr">
        <is>
          <t>Untung sebekas</t>
        </is>
      </c>
      <c r="B27" s="11">
        <f>B26-B16</f>
        <v/>
      </c>
    </row>
    <row r="28">
      <c r="A28" s="14" t="inlineStr">
        <is>
          <t>Harga jual seloyang (bundar ke atas)</t>
        </is>
      </c>
      <c r="B28" s="15">
        <f>ROUNDUP(B22/(1-B25),0)</f>
        <v/>
      </c>
    </row>
    <row r="29">
      <c r="A29" s="10" t="inlineStr">
        <is>
          <t>Untung seloyang</t>
        </is>
      </c>
      <c r="B29" s="11">
        <f>B28-B22</f>
        <v/>
      </c>
    </row>
    <row r="30">
      <c r="A30" t="inlineStr"/>
    </row>
    <row r="31">
      <c r="A31" s="8" t="inlineStr">
        <is>
          <t>Contoh seminggu</t>
        </is>
      </c>
      <c r="B31" s="9" t="n"/>
    </row>
    <row r="32">
      <c r="A32" s="10" t="inlineStr">
        <is>
          <t>Bekas dijual seminggu</t>
        </is>
      </c>
      <c r="B32" s="12" t="n">
        <v>20</v>
      </c>
    </row>
    <row r="33">
      <c r="A33" s="10" t="inlineStr">
        <is>
          <t>Loyang perlu dibuat</t>
        </is>
      </c>
      <c r="B33" s="16">
        <f>B32/B13</f>
        <v/>
      </c>
    </row>
    <row r="34">
      <c r="A34" s="14" t="inlineStr">
        <is>
          <t>Untung seminggu (selepas upah sendiri)</t>
        </is>
      </c>
      <c r="B34" s="15">
        <f>B32*B27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Andaian dan nota</t>
        </is>
      </c>
    </row>
    <row r="3">
      <c r="A3" s="18" t="inlineStr">
        <is>
          <t>1. Harga runcit Lembah Klang, disemak 14-15 Okt 2026. Harga sebenar ikut kedai dan saiz pek.</t>
        </is>
      </c>
    </row>
    <row r="4">
      <c r="A4" s="18" t="inlineStr">
        <is>
          <t>2. Butter dan cream cheese: jenama Anchor seperti dalam video. Bahan lain ditulis tanpa jenama.</t>
        </is>
      </c>
    </row>
    <row r="5">
      <c r="A5" s="18" t="inlineStr">
        <is>
          <t>3. Upah 30 minit kerja pada RM12 sejam. Gas, elektrik, peti sejuk dan cling wrap RM1.50 seloyang.</t>
        </is>
      </c>
    </row>
    <row r="6">
      <c r="A6" s="18" t="inlineStr">
        <is>
          <t>4. Harga kotak, cake board dan kotak kek dari kedai pembungkusan online; tukar ikut harga belian sebenar.</t>
        </is>
      </c>
    </row>
    <row r="7">
      <c r="A7" s="18" t="inlineStr">
        <is>
          <t>5. Sticker label, beg sejuk dan ice pack untuk penghantaran belum dikira.</t>
        </is>
      </c>
    </row>
    <row r="8">
      <c r="A8" s="18" t="inlineStr">
        <is>
          <t>6. Kek ada cream cheese dan butter: simpan sejuk, elok dihabiskan dalam 3-4 hari.</t>
        </is>
      </c>
    </row>
    <row r="10">
      <c r="A10" t="inlineStr">
        <is>
          <t>Video resipi: https://youtu.be/SROs83QG49E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2026-10-18T08:24:47Z</dcterms:created>
  <dcterms:modified xmlns:dcterms="http://purl.org/dc/terms/" xmlns:xsi="http://www.w3.org/2001/XMLSchema-instance" xsi:type="dcterms:W3CDTF">2026-10-18T08:24:47Z</dcterms:modified>
</cp:coreProperties>
</file>